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incasari" sheetId="1" r:id="rId1"/>
    <sheet name="prevederi-incasari" sheetId="2" r:id="rId2"/>
    <sheet name="prevederi-cheltuieli" sheetId="3" r:id="rId3"/>
  </sheets>
  <definedNames/>
  <calcPr fullCalcOnLoad="1"/>
</workbook>
</file>

<file path=xl/sharedStrings.xml><?xml version="1.0" encoding="utf-8"?>
<sst xmlns="http://schemas.openxmlformats.org/spreadsheetml/2006/main" count="114" uniqueCount="80">
  <si>
    <t>1. SUME PRIMITE DE LA MEC</t>
  </si>
  <si>
    <t>A. Drept finantare de baza FB</t>
  </si>
  <si>
    <t>B. Finantare cu dest. Speciala</t>
  </si>
  <si>
    <t>SDE</t>
  </si>
  <si>
    <t>Caracal</t>
  </si>
  <si>
    <t>TOTAL:</t>
  </si>
  <si>
    <t>6. Proiecte cu finantare
 din Fonduri externe nerambursabile postaderare</t>
  </si>
  <si>
    <r>
      <t>INCASARE</t>
    </r>
    <r>
      <rPr>
        <b/>
        <sz val="10"/>
        <rFont val="Arial"/>
        <family val="2"/>
      </rPr>
      <t xml:space="preserve">
SURSA DE FINANTARE</t>
    </r>
  </si>
  <si>
    <t>Venituri din cercetare</t>
  </si>
  <si>
    <t>Venituri din prestari servicii</t>
  </si>
  <si>
    <t>Sume primite in contul platilor efectuate in anul curent</t>
  </si>
  <si>
    <t>Taxe si alte venituri din invatamant</t>
  </si>
  <si>
    <t>Donatii si sponsorizari</t>
  </si>
  <si>
    <t>Alocatii primite de la M.E.C.I.</t>
  </si>
  <si>
    <t>Venituri curente Regie</t>
  </si>
  <si>
    <t>Venituri curente Hrana</t>
  </si>
  <si>
    <t>4. Microproductie</t>
  </si>
  <si>
    <t>Reparatii capitale</t>
  </si>
  <si>
    <t>Dotari si alte investitii</t>
  </si>
  <si>
    <t>Burse</t>
  </si>
  <si>
    <t>Transp. stud.</t>
  </si>
  <si>
    <t>Sume alocate pt. Ob.invest.</t>
  </si>
  <si>
    <t>Sprijin financiar achiz. Calculat.</t>
  </si>
  <si>
    <t>Venituri din valorificare prod.agricole</t>
  </si>
  <si>
    <t>Alte venituri din prestari servicii</t>
  </si>
  <si>
    <t>3. Venit din activ.
Cercetare</t>
  </si>
  <si>
    <t xml:space="preserve">2. Venituri proprii
</t>
  </si>
  <si>
    <t>Subventii pt. Camine-cantine</t>
  </si>
  <si>
    <t>5. Venituri proprii
camine-cantine</t>
  </si>
  <si>
    <t>TOTAL</t>
  </si>
  <si>
    <t>SITUATIE VENITURI LA DATA DE 31.12.2009</t>
  </si>
  <si>
    <t>A. Prevederi bugetare
Finantare de baza</t>
  </si>
  <si>
    <t xml:space="preserve">2. Prevederi bugetare
 Venituri proprii
</t>
  </si>
  <si>
    <t xml:space="preserve">2. Incasari
Venituri proprii
</t>
  </si>
  <si>
    <t>A. SUME PRIMITE
Drept finantare de baza FB</t>
  </si>
  <si>
    <t>1. MECI</t>
  </si>
  <si>
    <t>3. Prevederi bugetare
Cercetare</t>
  </si>
  <si>
    <t>Prevederi bugetare
SDE</t>
  </si>
  <si>
    <t>Incasari
SDE</t>
  </si>
  <si>
    <t>Prevederi bugetare
Caracal</t>
  </si>
  <si>
    <t>Incasari
Caracal</t>
  </si>
  <si>
    <t>5. Prevederi bugetare
camine-cantine</t>
  </si>
  <si>
    <t>TOTAL
sume primite/ incasari</t>
  </si>
  <si>
    <t>SOLD INITIAL</t>
  </si>
  <si>
    <t>6. Prevederi bugetare
Proiecte cu finantare
 din Fonduri externe nerambursabile
 postaderare</t>
  </si>
  <si>
    <t>6. Proiecte cu finantare
 din Fonduri externe nerambursabile
 postaderare</t>
  </si>
  <si>
    <t>TOTAL
prevederi
 bugetare</t>
  </si>
  <si>
    <t>B. Prevederi bugetare
Finantare cu
 dest. Speciala</t>
  </si>
  <si>
    <t>B. SUME PRIMITE
Finantare cu 
dest. Speciala</t>
  </si>
  <si>
    <r>
      <t>INCASARE</t>
    </r>
    <r>
      <rPr>
        <b/>
        <sz val="9"/>
        <rFont val="Arial"/>
        <family val="2"/>
      </rPr>
      <t xml:space="preserve">
SURSA DE FINANTARE</t>
    </r>
  </si>
  <si>
    <t xml:space="preserve">2. PLATI
Venituri proprii
</t>
  </si>
  <si>
    <t>A. PLATI
finantare de baza FB</t>
  </si>
  <si>
    <r>
      <t>PLATA</t>
    </r>
    <r>
      <rPr>
        <b/>
        <sz val="9"/>
        <rFont val="Arial"/>
        <family val="2"/>
      </rPr>
      <t xml:space="preserve">
SURSA DE FINANTARE</t>
    </r>
  </si>
  <si>
    <t>B. PLATI
Finantare cu 
dest. Speciala</t>
  </si>
  <si>
    <t>3. PLATI din activ.
Cercetare</t>
  </si>
  <si>
    <t>5. PLATI
camine-cantine</t>
  </si>
  <si>
    <t>TOTAL
CHELTUIELI</t>
  </si>
  <si>
    <t>Cheltuieli cu salariile in bani</t>
  </si>
  <si>
    <t>Contributii</t>
  </si>
  <si>
    <t>Bunuri si servicii</t>
  </si>
  <si>
    <t>Reparatii curente</t>
  </si>
  <si>
    <t>Bunuri de natura obiectelor de inventar</t>
  </si>
  <si>
    <t>Deplasari, detasari, transferuri</t>
  </si>
  <si>
    <t>Carti, publicatii si materiale documentare</t>
  </si>
  <si>
    <t>Pregatire profesionala</t>
  </si>
  <si>
    <t>Protectia muncii</t>
  </si>
  <si>
    <t>Alte cheltuieli</t>
  </si>
  <si>
    <t>Ajutoare sociale</t>
  </si>
  <si>
    <t>Active fixe (inclusiv reparatii capitale)</t>
  </si>
  <si>
    <t>Cheltuieli cu salariile in natura</t>
  </si>
  <si>
    <t>Materiale de laborator</t>
  </si>
  <si>
    <t>Alte dobanzi</t>
  </si>
  <si>
    <t>Programe din Fondul European de dezvoltare Regionala
(FEDR)</t>
  </si>
  <si>
    <t>Programe din Fondul Social European (FSE)</t>
  </si>
  <si>
    <t>Reparatii capitale aferente activelor fixe</t>
  </si>
  <si>
    <t>Hrana</t>
  </si>
  <si>
    <t>Medicamente si materiale sanitare</t>
  </si>
  <si>
    <t xml:space="preserve">Prevederi bugetare
</t>
  </si>
  <si>
    <t xml:space="preserve">PLATI
</t>
  </si>
  <si>
    <t>SITUATIE CHELTUIELI LA DATA DE 31.12.2009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</si>
</sst>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45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left" vertical="center"/>
    </xf>
    <xf numFmtId="3" fontId="1" fillId="0" borderId="3" xfId="0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textRotation="45" wrapText="1"/>
    </xf>
    <xf numFmtId="0" fontId="1" fillId="0" borderId="3" xfId="0" applyFont="1" applyBorder="1" applyAlignment="1">
      <alignment horizontal="center" vertical="center" textRotation="45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45" wrapText="1"/>
    </xf>
    <xf numFmtId="0" fontId="7" fillId="0" borderId="3" xfId="0" applyFont="1" applyBorder="1" applyAlignment="1">
      <alignment horizontal="center" vertical="center" textRotation="45"/>
    </xf>
    <xf numFmtId="0" fontId="7" fillId="0" borderId="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pane xSplit="14970" topLeftCell="F1" activePane="topLeft" state="split"/>
      <selection pane="topLeft" activeCell="I31" sqref="I31"/>
      <selection pane="topRight" activeCell="K12" sqref="K12"/>
    </sheetView>
  </sheetViews>
  <sheetFormatPr defaultColWidth="9.140625" defaultRowHeight="12.75"/>
  <cols>
    <col min="1" max="1" width="46.7109375" style="1" bestFit="1" customWidth="1"/>
    <col min="2" max="2" width="26.140625" style="1" bestFit="1" customWidth="1"/>
    <col min="3" max="3" width="26.7109375" style="1" bestFit="1" customWidth="1"/>
    <col min="4" max="4" width="15.140625" style="1" bestFit="1" customWidth="1"/>
    <col min="5" max="5" width="15.421875" style="1" bestFit="1" customWidth="1"/>
    <col min="6" max="7" width="10.7109375" style="1" customWidth="1"/>
    <col min="8" max="8" width="15.140625" style="1" bestFit="1" customWidth="1"/>
    <col min="9" max="9" width="24.28125" style="1" bestFit="1" customWidth="1"/>
    <col min="10" max="10" width="11.7109375" style="1" bestFit="1" customWidth="1"/>
    <col min="11" max="16384" width="9.140625" style="1" customWidth="1"/>
  </cols>
  <sheetData>
    <row r="1" spans="1:10" ht="1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s="3" customFormat="1" ht="63.75" customHeight="1">
      <c r="A3" s="30" t="s">
        <v>7</v>
      </c>
      <c r="B3" s="28" t="s">
        <v>0</v>
      </c>
      <c r="C3" s="28"/>
      <c r="D3" s="32" t="s">
        <v>26</v>
      </c>
      <c r="E3" s="32" t="s">
        <v>25</v>
      </c>
      <c r="F3" s="28" t="s">
        <v>16</v>
      </c>
      <c r="G3" s="28"/>
      <c r="H3" s="32" t="s">
        <v>28</v>
      </c>
      <c r="I3" s="33" t="s">
        <v>6</v>
      </c>
      <c r="J3" s="36" t="s">
        <v>29</v>
      </c>
    </row>
    <row r="4" spans="1:10" ht="12.75">
      <c r="A4" s="31"/>
      <c r="B4" s="28" t="s">
        <v>1</v>
      </c>
      <c r="C4" s="34" t="s">
        <v>2</v>
      </c>
      <c r="D4" s="28"/>
      <c r="E4" s="28"/>
      <c r="F4" s="28" t="s">
        <v>3</v>
      </c>
      <c r="G4" s="28" t="s">
        <v>4</v>
      </c>
      <c r="H4" s="28"/>
      <c r="I4" s="33"/>
      <c r="J4" s="36"/>
    </row>
    <row r="5" spans="1:10" ht="12.75">
      <c r="A5" s="31"/>
      <c r="B5" s="28"/>
      <c r="C5" s="35"/>
      <c r="D5" s="28"/>
      <c r="E5" s="28"/>
      <c r="F5" s="28"/>
      <c r="G5" s="28"/>
      <c r="H5" s="28"/>
      <c r="I5" s="33"/>
      <c r="J5" s="36"/>
    </row>
    <row r="6" spans="1:10" ht="6" customHeight="1">
      <c r="A6" s="8"/>
      <c r="B6" s="5"/>
      <c r="C6" s="4"/>
      <c r="D6" s="5"/>
      <c r="E6" s="5"/>
      <c r="F6" s="5"/>
      <c r="G6" s="5"/>
      <c r="H6" s="5"/>
      <c r="I6" s="9"/>
      <c r="J6" s="2"/>
    </row>
    <row r="7" spans="1:10" ht="21" customHeight="1">
      <c r="A7" s="2" t="s">
        <v>13</v>
      </c>
      <c r="B7" s="10">
        <v>75705573</v>
      </c>
      <c r="C7" s="10"/>
      <c r="D7" s="10"/>
      <c r="E7" s="10"/>
      <c r="F7" s="10"/>
      <c r="G7" s="10"/>
      <c r="H7" s="10"/>
      <c r="I7" s="10"/>
      <c r="J7" s="11">
        <f>B7+C7+D7+E7+F7+G7+H7+I7</f>
        <v>75705573</v>
      </c>
    </row>
    <row r="8" spans="1:10" ht="21" customHeight="1">
      <c r="A8" s="2" t="s">
        <v>17</v>
      </c>
      <c r="B8" s="10"/>
      <c r="C8" s="10">
        <v>671000</v>
      </c>
      <c r="D8" s="10"/>
      <c r="E8" s="10"/>
      <c r="F8" s="10"/>
      <c r="G8" s="10"/>
      <c r="H8" s="10"/>
      <c r="I8" s="10"/>
      <c r="J8" s="11">
        <f aca="true" t="shared" si="0" ref="J8:J23">B8+C8+D8+E8+F8+G8+H8+I8</f>
        <v>671000</v>
      </c>
    </row>
    <row r="9" spans="1:10" ht="21" customHeight="1">
      <c r="A9" s="2" t="s">
        <v>27</v>
      </c>
      <c r="B9" s="10"/>
      <c r="C9" s="10">
        <v>3496668</v>
      </c>
      <c r="D9" s="10"/>
      <c r="E9" s="10"/>
      <c r="F9" s="10"/>
      <c r="G9" s="10"/>
      <c r="H9" s="10"/>
      <c r="I9" s="10"/>
      <c r="J9" s="11">
        <f t="shared" si="0"/>
        <v>3496668</v>
      </c>
    </row>
    <row r="10" spans="1:10" ht="21" customHeight="1">
      <c r="A10" s="2" t="s">
        <v>18</v>
      </c>
      <c r="B10" s="10"/>
      <c r="C10" s="10">
        <v>5904000</v>
      </c>
      <c r="D10" s="10"/>
      <c r="E10" s="10"/>
      <c r="F10" s="10"/>
      <c r="G10" s="10"/>
      <c r="H10" s="10"/>
      <c r="I10" s="10"/>
      <c r="J10" s="11">
        <f t="shared" si="0"/>
        <v>5904000</v>
      </c>
    </row>
    <row r="11" spans="1:10" ht="21" customHeight="1">
      <c r="A11" s="2" t="s">
        <v>19</v>
      </c>
      <c r="B11" s="10"/>
      <c r="C11" s="10">
        <v>8627113</v>
      </c>
      <c r="D11" s="10"/>
      <c r="E11" s="10"/>
      <c r="F11" s="10"/>
      <c r="G11" s="10"/>
      <c r="H11" s="10"/>
      <c r="I11" s="10"/>
      <c r="J11" s="11">
        <f t="shared" si="0"/>
        <v>8627113</v>
      </c>
    </row>
    <row r="12" spans="1:10" ht="21" customHeight="1">
      <c r="A12" s="2" t="s">
        <v>20</v>
      </c>
      <c r="B12" s="10"/>
      <c r="C12" s="10">
        <v>867876</v>
      </c>
      <c r="D12" s="10"/>
      <c r="E12" s="10"/>
      <c r="F12" s="10"/>
      <c r="G12" s="10"/>
      <c r="H12" s="10"/>
      <c r="I12" s="10"/>
      <c r="J12" s="11">
        <f t="shared" si="0"/>
        <v>867876</v>
      </c>
    </row>
    <row r="13" spans="1:10" ht="21" customHeight="1">
      <c r="A13" s="2" t="s">
        <v>21</v>
      </c>
      <c r="B13" s="10"/>
      <c r="C13" s="10">
        <v>5970000</v>
      </c>
      <c r="D13" s="10"/>
      <c r="E13" s="10"/>
      <c r="F13" s="10"/>
      <c r="G13" s="10"/>
      <c r="H13" s="10"/>
      <c r="I13" s="10"/>
      <c r="J13" s="11">
        <f t="shared" si="0"/>
        <v>5970000</v>
      </c>
    </row>
    <row r="14" spans="1:10" ht="21" customHeight="1">
      <c r="A14" s="2" t="s">
        <v>22</v>
      </c>
      <c r="B14" s="10"/>
      <c r="C14" s="10">
        <v>3369</v>
      </c>
      <c r="D14" s="10"/>
      <c r="E14" s="10"/>
      <c r="F14" s="10"/>
      <c r="G14" s="10"/>
      <c r="H14" s="10"/>
      <c r="I14" s="10"/>
      <c r="J14" s="11">
        <f t="shared" si="0"/>
        <v>3369</v>
      </c>
    </row>
    <row r="15" spans="1:10" ht="21" customHeight="1">
      <c r="A15" s="2" t="s">
        <v>11</v>
      </c>
      <c r="B15" s="10"/>
      <c r="C15" s="10"/>
      <c r="D15" s="10">
        <f>42033643+5440548</f>
        <v>47474191</v>
      </c>
      <c r="E15" s="10"/>
      <c r="F15" s="10"/>
      <c r="G15" s="10"/>
      <c r="H15" s="10"/>
      <c r="I15" s="10"/>
      <c r="J15" s="11">
        <f t="shared" si="0"/>
        <v>47474191</v>
      </c>
    </row>
    <row r="16" spans="1:10" ht="21" customHeight="1">
      <c r="A16" s="7" t="s">
        <v>9</v>
      </c>
      <c r="B16" s="10"/>
      <c r="C16" s="10"/>
      <c r="D16" s="10">
        <f>558316+200+626770+12489</f>
        <v>1197775</v>
      </c>
      <c r="E16" s="10"/>
      <c r="F16" s="10">
        <v>274548</v>
      </c>
      <c r="G16" s="10">
        <v>3006</v>
      </c>
      <c r="H16" s="10"/>
      <c r="I16" s="10"/>
      <c r="J16" s="11">
        <f t="shared" si="0"/>
        <v>1475329</v>
      </c>
    </row>
    <row r="17" spans="1:10" ht="21" customHeight="1">
      <c r="A17" s="7" t="s">
        <v>12</v>
      </c>
      <c r="B17" s="10"/>
      <c r="C17" s="10"/>
      <c r="D17" s="10">
        <f>37252+700-2734</f>
        <v>35218</v>
      </c>
      <c r="E17" s="10"/>
      <c r="F17" s="10"/>
      <c r="G17" s="10"/>
      <c r="H17" s="10"/>
      <c r="I17" s="10"/>
      <c r="J17" s="11">
        <f t="shared" si="0"/>
        <v>35218</v>
      </c>
    </row>
    <row r="18" spans="1:10" ht="21" customHeight="1">
      <c r="A18" s="7" t="s">
        <v>14</v>
      </c>
      <c r="B18" s="10"/>
      <c r="C18" s="10"/>
      <c r="D18" s="10"/>
      <c r="E18" s="10"/>
      <c r="F18" s="10"/>
      <c r="G18" s="10"/>
      <c r="H18" s="10">
        <v>4074387</v>
      </c>
      <c r="I18" s="10"/>
      <c r="J18" s="11">
        <f t="shared" si="0"/>
        <v>4074387</v>
      </c>
    </row>
    <row r="19" spans="1:10" ht="21" customHeight="1">
      <c r="A19" s="7" t="s">
        <v>15</v>
      </c>
      <c r="B19" s="10"/>
      <c r="C19" s="10"/>
      <c r="D19" s="10"/>
      <c r="E19" s="10"/>
      <c r="F19" s="10"/>
      <c r="G19" s="10"/>
      <c r="H19" s="10">
        <v>10998</v>
      </c>
      <c r="I19" s="10"/>
      <c r="J19" s="11">
        <f t="shared" si="0"/>
        <v>10998</v>
      </c>
    </row>
    <row r="20" spans="1:10" ht="21" customHeight="1">
      <c r="A20" s="7" t="s">
        <v>8</v>
      </c>
      <c r="B20" s="10"/>
      <c r="C20" s="10"/>
      <c r="D20" s="10"/>
      <c r="E20" s="10">
        <v>11162373</v>
      </c>
      <c r="F20" s="10"/>
      <c r="G20" s="10"/>
      <c r="H20" s="10"/>
      <c r="I20" s="10"/>
      <c r="J20" s="11">
        <f t="shared" si="0"/>
        <v>11162373</v>
      </c>
    </row>
    <row r="21" spans="1:10" ht="21" customHeight="1">
      <c r="A21" s="2" t="s">
        <v>10</v>
      </c>
      <c r="B21" s="10"/>
      <c r="C21" s="10"/>
      <c r="D21" s="10"/>
      <c r="E21" s="10"/>
      <c r="F21" s="10"/>
      <c r="G21" s="10"/>
      <c r="H21" s="10"/>
      <c r="I21" s="10">
        <v>9679759</v>
      </c>
      <c r="J21" s="11">
        <f t="shared" si="0"/>
        <v>9679759</v>
      </c>
    </row>
    <row r="22" spans="1:10" ht="21" customHeight="1">
      <c r="A22" s="2" t="s">
        <v>23</v>
      </c>
      <c r="B22" s="10"/>
      <c r="C22" s="10"/>
      <c r="D22" s="10"/>
      <c r="E22" s="10"/>
      <c r="F22" s="10">
        <v>440211</v>
      </c>
      <c r="G22" s="10">
        <v>6341537</v>
      </c>
      <c r="H22" s="10"/>
      <c r="I22" s="10"/>
      <c r="J22" s="11">
        <f t="shared" si="0"/>
        <v>6781748</v>
      </c>
    </row>
    <row r="23" spans="1:10" ht="21" customHeight="1">
      <c r="A23" s="2" t="s">
        <v>24</v>
      </c>
      <c r="B23" s="10"/>
      <c r="C23" s="10"/>
      <c r="D23" s="10"/>
      <c r="E23" s="10"/>
      <c r="F23" s="10">
        <v>808594</v>
      </c>
      <c r="G23" s="10">
        <v>989689</v>
      </c>
      <c r="H23" s="10"/>
      <c r="I23" s="10"/>
      <c r="J23" s="11">
        <f t="shared" si="0"/>
        <v>1798283</v>
      </c>
    </row>
    <row r="24" spans="1:10" ht="21" customHeight="1">
      <c r="A24" s="6" t="s">
        <v>5</v>
      </c>
      <c r="B24" s="11">
        <f>SUM(B7:B23)</f>
        <v>75705573</v>
      </c>
      <c r="C24" s="11">
        <f aca="true" t="shared" si="1" ref="C24:J24">SUM(C7:C23)</f>
        <v>25540026</v>
      </c>
      <c r="D24" s="11">
        <f t="shared" si="1"/>
        <v>48707184</v>
      </c>
      <c r="E24" s="11">
        <f t="shared" si="1"/>
        <v>11162373</v>
      </c>
      <c r="F24" s="11">
        <f t="shared" si="1"/>
        <v>1523353</v>
      </c>
      <c r="G24" s="11">
        <f t="shared" si="1"/>
        <v>7334232</v>
      </c>
      <c r="H24" s="11">
        <f t="shared" si="1"/>
        <v>4085385</v>
      </c>
      <c r="I24" s="11">
        <f t="shared" si="1"/>
        <v>9679759</v>
      </c>
      <c r="J24" s="11">
        <f t="shared" si="1"/>
        <v>183737885</v>
      </c>
    </row>
  </sheetData>
  <mergeCells count="13">
    <mergeCell ref="I3:I5"/>
    <mergeCell ref="C4:C5"/>
    <mergeCell ref="J3:J5"/>
    <mergeCell ref="F3:G3"/>
    <mergeCell ref="F4:F5"/>
    <mergeCell ref="G4:G5"/>
    <mergeCell ref="A1:J1"/>
    <mergeCell ref="B4:B5"/>
    <mergeCell ref="A3:A5"/>
    <mergeCell ref="D3:D5"/>
    <mergeCell ref="E3:E5"/>
    <mergeCell ref="B3:C3"/>
    <mergeCell ref="H3:H5"/>
  </mergeCells>
  <printOptions horizontalCentered="1"/>
  <pageMargins left="0.35433070866141736" right="0.35433070866141736" top="0.7874015748031497" bottom="0.5905511811023623" header="0.11811023622047245" footer="0.1181102362204724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B11">
      <selection activeCell="J16" sqref="J16"/>
    </sheetView>
  </sheetViews>
  <sheetFormatPr defaultColWidth="9.140625" defaultRowHeight="12.75"/>
  <cols>
    <col min="1" max="1" width="46.7109375" style="1" bestFit="1" customWidth="1"/>
    <col min="2" max="5" width="11.57421875" style="1" customWidth="1"/>
    <col min="6" max="6" width="12.28125" style="1" bestFit="1" customWidth="1"/>
    <col min="7" max="9" width="10.7109375" style="1" bestFit="1" customWidth="1"/>
    <col min="10" max="13" width="9.7109375" style="1" bestFit="1" customWidth="1"/>
    <col min="14" max="15" width="10.00390625" style="1" bestFit="1" customWidth="1"/>
    <col min="16" max="17" width="14.57421875" style="1" customWidth="1"/>
    <col min="18" max="18" width="11.7109375" style="1" bestFit="1" customWidth="1"/>
    <col min="19" max="19" width="13.8515625" style="1" customWidth="1"/>
    <col min="20" max="16384" width="9.140625" style="1" customWidth="1"/>
  </cols>
  <sheetData>
    <row r="1" spans="1:19" ht="1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19" s="23" customFormat="1" ht="63.75" customHeight="1">
      <c r="A3" s="39" t="s">
        <v>49</v>
      </c>
      <c r="B3" s="46" t="s">
        <v>35</v>
      </c>
      <c r="C3" s="47"/>
      <c r="D3" s="47"/>
      <c r="E3" s="48"/>
      <c r="F3" s="37" t="s">
        <v>32</v>
      </c>
      <c r="G3" s="37" t="s">
        <v>33</v>
      </c>
      <c r="H3" s="37" t="s">
        <v>36</v>
      </c>
      <c r="I3" s="37" t="s">
        <v>25</v>
      </c>
      <c r="J3" s="46" t="s">
        <v>16</v>
      </c>
      <c r="K3" s="47"/>
      <c r="L3" s="47"/>
      <c r="M3" s="48"/>
      <c r="N3" s="37" t="s">
        <v>41</v>
      </c>
      <c r="O3" s="37" t="s">
        <v>28</v>
      </c>
      <c r="P3" s="37" t="s">
        <v>44</v>
      </c>
      <c r="Q3" s="37" t="s">
        <v>45</v>
      </c>
      <c r="R3" s="44" t="s">
        <v>46</v>
      </c>
      <c r="S3" s="44" t="s">
        <v>42</v>
      </c>
    </row>
    <row r="4" spans="1:19" s="24" customFormat="1" ht="12">
      <c r="A4" s="40"/>
      <c r="B4" s="37" t="s">
        <v>31</v>
      </c>
      <c r="C4" s="37" t="s">
        <v>34</v>
      </c>
      <c r="D4" s="37" t="s">
        <v>47</v>
      </c>
      <c r="E4" s="37" t="s">
        <v>48</v>
      </c>
      <c r="F4" s="41"/>
      <c r="G4" s="41"/>
      <c r="H4" s="41"/>
      <c r="I4" s="41"/>
      <c r="J4" s="44" t="s">
        <v>37</v>
      </c>
      <c r="K4" s="44" t="s">
        <v>38</v>
      </c>
      <c r="L4" s="44" t="s">
        <v>39</v>
      </c>
      <c r="M4" s="44" t="s">
        <v>40</v>
      </c>
      <c r="N4" s="41"/>
      <c r="O4" s="41"/>
      <c r="P4" s="42"/>
      <c r="Q4" s="42"/>
      <c r="R4" s="45"/>
      <c r="S4" s="45"/>
    </row>
    <row r="5" spans="1:19" s="24" customFormat="1" ht="96" customHeight="1">
      <c r="A5" s="40"/>
      <c r="B5" s="38"/>
      <c r="C5" s="38"/>
      <c r="D5" s="38"/>
      <c r="E5" s="38"/>
      <c r="F5" s="38"/>
      <c r="G5" s="38"/>
      <c r="H5" s="38"/>
      <c r="I5" s="38"/>
      <c r="J5" s="45"/>
      <c r="K5" s="45"/>
      <c r="L5" s="45"/>
      <c r="M5" s="45"/>
      <c r="N5" s="38"/>
      <c r="O5" s="38"/>
      <c r="P5" s="43"/>
      <c r="Q5" s="43"/>
      <c r="R5" s="45"/>
      <c r="S5" s="45"/>
    </row>
    <row r="6" spans="1:19" ht="6" customHeight="1">
      <c r="A6" s="8"/>
      <c r="B6" s="8"/>
      <c r="C6" s="5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9"/>
      <c r="R6" s="9"/>
      <c r="S6" s="2"/>
    </row>
    <row r="7" spans="1:19" s="18" customFormat="1" ht="21" customHeight="1">
      <c r="A7" s="13" t="s">
        <v>43</v>
      </c>
      <c r="B7" s="22">
        <v>3860848</v>
      </c>
      <c r="C7" s="14"/>
      <c r="D7" s="15">
        <f>1017342+313404+9540067</f>
        <v>10870813</v>
      </c>
      <c r="E7" s="16"/>
      <c r="F7" s="15">
        <v>13425332</v>
      </c>
      <c r="G7" s="14"/>
      <c r="H7" s="20">
        <v>975046</v>
      </c>
      <c r="I7" s="14"/>
      <c r="J7" s="20">
        <v>28040</v>
      </c>
      <c r="K7" s="14"/>
      <c r="L7" s="20">
        <v>1391104</v>
      </c>
      <c r="M7" s="14"/>
      <c r="N7" s="20">
        <v>7789</v>
      </c>
      <c r="O7" s="14"/>
      <c r="P7" s="20">
        <v>2277453</v>
      </c>
      <c r="Q7" s="17"/>
      <c r="R7" s="21">
        <f>B7+D7+F7+H7+J7+L7+N7+P7</f>
        <v>32836425</v>
      </c>
      <c r="S7" s="10"/>
    </row>
    <row r="8" spans="1:19" ht="21" customHeight="1">
      <c r="A8" s="2" t="s">
        <v>13</v>
      </c>
      <c r="B8" s="10">
        <f>75705573</f>
        <v>75705573</v>
      </c>
      <c r="C8" s="10">
        <v>75705573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21">
        <f aca="true" t="shared" si="0" ref="R8:R24">B8+D8+F8+H8+J8+L8+N8+P8</f>
        <v>75705573</v>
      </c>
      <c r="S8" s="11">
        <f aca="true" t="shared" si="1" ref="S8:S24">C8+E8+G8+I8+K8+M8+O8+Q8</f>
        <v>75705573</v>
      </c>
    </row>
    <row r="9" spans="1:19" ht="21" customHeight="1">
      <c r="A9" s="2" t="s">
        <v>17</v>
      </c>
      <c r="B9" s="10"/>
      <c r="C9" s="10"/>
      <c r="D9" s="10">
        <v>671000</v>
      </c>
      <c r="E9" s="10">
        <v>671000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1">
        <f t="shared" si="0"/>
        <v>671000</v>
      </c>
      <c r="S9" s="11">
        <f t="shared" si="1"/>
        <v>671000</v>
      </c>
    </row>
    <row r="10" spans="1:19" ht="21" customHeight="1">
      <c r="A10" s="2" t="s">
        <v>27</v>
      </c>
      <c r="B10" s="10"/>
      <c r="C10" s="10"/>
      <c r="D10" s="10">
        <v>3496668</v>
      </c>
      <c r="E10" s="10">
        <v>3496668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">
        <f t="shared" si="0"/>
        <v>3496668</v>
      </c>
      <c r="S10" s="11">
        <f t="shared" si="1"/>
        <v>3496668</v>
      </c>
    </row>
    <row r="11" spans="1:19" ht="21" customHeight="1">
      <c r="A11" s="2" t="s">
        <v>18</v>
      </c>
      <c r="B11" s="10"/>
      <c r="C11" s="10"/>
      <c r="D11" s="10">
        <v>5904000</v>
      </c>
      <c r="E11" s="10">
        <v>5904000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1">
        <f t="shared" si="0"/>
        <v>5904000</v>
      </c>
      <c r="S11" s="11">
        <f t="shared" si="1"/>
        <v>5904000</v>
      </c>
    </row>
    <row r="12" spans="1:19" ht="21" customHeight="1">
      <c r="A12" s="2" t="s">
        <v>19</v>
      </c>
      <c r="B12" s="10"/>
      <c r="C12" s="10"/>
      <c r="D12" s="10">
        <f>8627113</f>
        <v>8627113</v>
      </c>
      <c r="E12" s="10">
        <v>8627113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1">
        <f t="shared" si="0"/>
        <v>8627113</v>
      </c>
      <c r="S12" s="11">
        <f t="shared" si="1"/>
        <v>8627113</v>
      </c>
    </row>
    <row r="13" spans="1:19" ht="21" customHeight="1">
      <c r="A13" s="2" t="s">
        <v>20</v>
      </c>
      <c r="B13" s="10"/>
      <c r="C13" s="10"/>
      <c r="D13" s="10">
        <f>867876</f>
        <v>867876</v>
      </c>
      <c r="E13" s="10">
        <v>867876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1">
        <f t="shared" si="0"/>
        <v>867876</v>
      </c>
      <c r="S13" s="11">
        <f t="shared" si="1"/>
        <v>867876</v>
      </c>
    </row>
    <row r="14" spans="1:19" ht="21" customHeight="1">
      <c r="A14" s="2" t="s">
        <v>21</v>
      </c>
      <c r="B14" s="10"/>
      <c r="C14" s="10"/>
      <c r="D14" s="10">
        <f>5970000</f>
        <v>5970000</v>
      </c>
      <c r="E14" s="10">
        <v>5970000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1">
        <f t="shared" si="0"/>
        <v>5970000</v>
      </c>
      <c r="S14" s="11">
        <f t="shared" si="1"/>
        <v>5970000</v>
      </c>
    </row>
    <row r="15" spans="1:19" ht="21" customHeight="1">
      <c r="A15" s="2" t="s">
        <v>22</v>
      </c>
      <c r="B15" s="10"/>
      <c r="C15" s="10"/>
      <c r="D15" s="10">
        <v>3369</v>
      </c>
      <c r="E15" s="10">
        <v>3369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1">
        <f t="shared" si="0"/>
        <v>3369</v>
      </c>
      <c r="S15" s="11">
        <f t="shared" si="1"/>
        <v>3369</v>
      </c>
    </row>
    <row r="16" spans="1:19" ht="21" customHeight="1">
      <c r="A16" s="2" t="s">
        <v>11</v>
      </c>
      <c r="B16" s="10"/>
      <c r="C16" s="10"/>
      <c r="D16" s="10"/>
      <c r="E16" s="10"/>
      <c r="F16" s="10">
        <v>48099000</v>
      </c>
      <c r="G16" s="10">
        <f>42033643+5440548</f>
        <v>47474191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1">
        <f t="shared" si="0"/>
        <v>48099000</v>
      </c>
      <c r="S16" s="11">
        <f t="shared" si="1"/>
        <v>47474191</v>
      </c>
    </row>
    <row r="17" spans="1:19" ht="21" customHeight="1">
      <c r="A17" s="7" t="s">
        <v>9</v>
      </c>
      <c r="B17" s="12"/>
      <c r="C17" s="10"/>
      <c r="D17" s="10"/>
      <c r="E17" s="10"/>
      <c r="F17" s="10">
        <v>2056940</v>
      </c>
      <c r="G17" s="10">
        <f>558316+200+626770+12489</f>
        <v>1197775</v>
      </c>
      <c r="H17" s="10"/>
      <c r="I17" s="10"/>
      <c r="J17" s="10">
        <v>600000</v>
      </c>
      <c r="K17" s="10">
        <v>274548</v>
      </c>
      <c r="L17" s="10">
        <v>3060</v>
      </c>
      <c r="M17" s="10">
        <v>3006</v>
      </c>
      <c r="N17" s="10"/>
      <c r="O17" s="10"/>
      <c r="P17" s="10"/>
      <c r="Q17" s="10"/>
      <c r="R17" s="21">
        <f t="shared" si="0"/>
        <v>2660000</v>
      </c>
      <c r="S17" s="11">
        <f t="shared" si="1"/>
        <v>1475329</v>
      </c>
    </row>
    <row r="18" spans="1:19" ht="21" customHeight="1">
      <c r="A18" s="7" t="s">
        <v>12</v>
      </c>
      <c r="B18" s="12"/>
      <c r="C18" s="10"/>
      <c r="D18" s="10"/>
      <c r="E18" s="10"/>
      <c r="F18" s="10">
        <v>250000</v>
      </c>
      <c r="G18" s="10">
        <f>37252+700-2734</f>
        <v>35218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1">
        <f t="shared" si="0"/>
        <v>250000</v>
      </c>
      <c r="S18" s="11">
        <f t="shared" si="1"/>
        <v>35218</v>
      </c>
    </row>
    <row r="19" spans="1:19" ht="21" customHeight="1">
      <c r="A19" s="7" t="s">
        <v>14</v>
      </c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v>4750000</v>
      </c>
      <c r="O19" s="10">
        <v>4074387</v>
      </c>
      <c r="P19" s="10"/>
      <c r="Q19" s="10"/>
      <c r="R19" s="21">
        <f t="shared" si="0"/>
        <v>4750000</v>
      </c>
      <c r="S19" s="11">
        <f t="shared" si="1"/>
        <v>4074387</v>
      </c>
    </row>
    <row r="20" spans="1:19" ht="21" customHeight="1">
      <c r="A20" s="7" t="s">
        <v>15</v>
      </c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50000</v>
      </c>
      <c r="O20" s="10">
        <v>10998</v>
      </c>
      <c r="P20" s="10"/>
      <c r="Q20" s="10"/>
      <c r="R20" s="21">
        <f t="shared" si="0"/>
        <v>50000</v>
      </c>
      <c r="S20" s="11">
        <f t="shared" si="1"/>
        <v>10998</v>
      </c>
    </row>
    <row r="21" spans="1:19" ht="21" customHeight="1">
      <c r="A21" s="7" t="s">
        <v>8</v>
      </c>
      <c r="B21" s="12"/>
      <c r="C21" s="10"/>
      <c r="D21" s="10"/>
      <c r="E21" s="10"/>
      <c r="F21" s="10"/>
      <c r="G21" s="10"/>
      <c r="H21" s="10">
        <v>13127000</v>
      </c>
      <c r="I21" s="10">
        <v>11162373</v>
      </c>
      <c r="J21" s="10"/>
      <c r="K21" s="10"/>
      <c r="L21" s="10"/>
      <c r="M21" s="10"/>
      <c r="N21" s="10"/>
      <c r="O21" s="10"/>
      <c r="P21" s="10"/>
      <c r="Q21" s="10"/>
      <c r="R21" s="21">
        <f t="shared" si="0"/>
        <v>13127000</v>
      </c>
      <c r="S21" s="11">
        <f t="shared" si="1"/>
        <v>11162373</v>
      </c>
    </row>
    <row r="22" spans="1:19" ht="21" customHeight="1">
      <c r="A22" s="2" t="s">
        <v>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12861444</v>
      </c>
      <c r="Q22" s="10">
        <v>9679759</v>
      </c>
      <c r="R22" s="21">
        <f t="shared" si="0"/>
        <v>12861444</v>
      </c>
      <c r="S22" s="11">
        <f t="shared" si="1"/>
        <v>9679759</v>
      </c>
    </row>
    <row r="23" spans="1:19" ht="21" customHeight="1">
      <c r="A23" s="2" t="s">
        <v>23</v>
      </c>
      <c r="B23" s="10"/>
      <c r="C23" s="10"/>
      <c r="D23" s="10"/>
      <c r="E23" s="10"/>
      <c r="F23" s="10"/>
      <c r="G23" s="10"/>
      <c r="H23" s="10"/>
      <c r="I23" s="10"/>
      <c r="J23" s="10">
        <v>2511164</v>
      </c>
      <c r="K23" s="10">
        <v>440211</v>
      </c>
      <c r="L23" s="10">
        <v>6208441</v>
      </c>
      <c r="M23" s="10">
        <v>6341537</v>
      </c>
      <c r="N23" s="10"/>
      <c r="O23" s="10"/>
      <c r="P23" s="10"/>
      <c r="Q23" s="10"/>
      <c r="R23" s="21">
        <f t="shared" si="0"/>
        <v>8719605</v>
      </c>
      <c r="S23" s="11">
        <f t="shared" si="1"/>
        <v>6781748</v>
      </c>
    </row>
    <row r="24" spans="1:19" ht="21" customHeight="1">
      <c r="A24" s="2" t="s">
        <v>24</v>
      </c>
      <c r="B24" s="10"/>
      <c r="C24" s="10"/>
      <c r="D24" s="10"/>
      <c r="E24" s="10"/>
      <c r="F24" s="10"/>
      <c r="G24" s="10"/>
      <c r="H24" s="10"/>
      <c r="I24" s="10"/>
      <c r="J24" s="10">
        <v>1608040</v>
      </c>
      <c r="K24" s="10">
        <v>808594</v>
      </c>
      <c r="L24" s="10">
        <v>270000</v>
      </c>
      <c r="M24" s="10">
        <v>989689</v>
      </c>
      <c r="N24" s="10"/>
      <c r="O24" s="10"/>
      <c r="P24" s="10"/>
      <c r="Q24" s="10"/>
      <c r="R24" s="21">
        <f t="shared" si="0"/>
        <v>1878040</v>
      </c>
      <c r="S24" s="11">
        <f t="shared" si="1"/>
        <v>1798283</v>
      </c>
    </row>
    <row r="25" spans="1:19" ht="21" customHeight="1">
      <c r="A25" s="6" t="s">
        <v>5</v>
      </c>
      <c r="B25" s="11">
        <f>SUM(B7:B24)</f>
        <v>79566421</v>
      </c>
      <c r="C25" s="11">
        <f aca="true" t="shared" si="2" ref="C25:Q25">SUM(C7:C24)</f>
        <v>75705573</v>
      </c>
      <c r="D25" s="11">
        <f t="shared" si="2"/>
        <v>36410839</v>
      </c>
      <c r="E25" s="11">
        <f t="shared" si="2"/>
        <v>25540026</v>
      </c>
      <c r="F25" s="11">
        <f t="shared" si="2"/>
        <v>63831272</v>
      </c>
      <c r="G25" s="11">
        <f t="shared" si="2"/>
        <v>48707184</v>
      </c>
      <c r="H25" s="11">
        <f t="shared" si="2"/>
        <v>14102046</v>
      </c>
      <c r="I25" s="11">
        <f t="shared" si="2"/>
        <v>11162373</v>
      </c>
      <c r="J25" s="11">
        <f t="shared" si="2"/>
        <v>4747244</v>
      </c>
      <c r="K25" s="11">
        <f t="shared" si="2"/>
        <v>1523353</v>
      </c>
      <c r="L25" s="11">
        <f t="shared" si="2"/>
        <v>7872605</v>
      </c>
      <c r="M25" s="11">
        <f t="shared" si="2"/>
        <v>7334232</v>
      </c>
      <c r="N25" s="11">
        <f t="shared" si="2"/>
        <v>4807789</v>
      </c>
      <c r="O25" s="11">
        <f t="shared" si="2"/>
        <v>4085385</v>
      </c>
      <c r="P25" s="11">
        <f t="shared" si="2"/>
        <v>15138897</v>
      </c>
      <c r="Q25" s="11">
        <f t="shared" si="2"/>
        <v>9679759</v>
      </c>
      <c r="R25" s="11">
        <f>SUM(R7:R24)</f>
        <v>226477113</v>
      </c>
      <c r="S25" s="11">
        <f>SUM(S8:S24)</f>
        <v>183737885</v>
      </c>
    </row>
  </sheetData>
  <mergeCells count="22">
    <mergeCell ref="P3:P5"/>
    <mergeCell ref="R3:R5"/>
    <mergeCell ref="H3:H5"/>
    <mergeCell ref="K4:K5"/>
    <mergeCell ref="M4:M5"/>
    <mergeCell ref="J3:M3"/>
    <mergeCell ref="J4:J5"/>
    <mergeCell ref="L4:L5"/>
    <mergeCell ref="B4:B5"/>
    <mergeCell ref="D4:D5"/>
    <mergeCell ref="F3:F5"/>
    <mergeCell ref="N3:N5"/>
    <mergeCell ref="A1:S1"/>
    <mergeCell ref="C4:C5"/>
    <mergeCell ref="A3:A5"/>
    <mergeCell ref="G3:G5"/>
    <mergeCell ref="I3:I5"/>
    <mergeCell ref="O3:O5"/>
    <mergeCell ref="Q3:Q5"/>
    <mergeCell ref="E4:E5"/>
    <mergeCell ref="S3:S5"/>
    <mergeCell ref="B3:E3"/>
  </mergeCells>
  <printOptions horizontalCentered="1"/>
  <pageMargins left="0.35433070866141736" right="0.35433070866141736" top="0.7874015748031497" bottom="0.5905511811023623" header="0.11811023622047245" footer="0.1181102362204724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B1">
      <selection activeCell="J7" sqref="I7:J7"/>
    </sheetView>
  </sheetViews>
  <sheetFormatPr defaultColWidth="9.140625" defaultRowHeight="12.75"/>
  <cols>
    <col min="1" max="1" width="46.7109375" style="1" bestFit="1" customWidth="1"/>
    <col min="2" max="5" width="11.57421875" style="1" customWidth="1"/>
    <col min="6" max="6" width="12.28125" style="1" bestFit="1" customWidth="1"/>
    <col min="7" max="9" width="10.7109375" style="1" bestFit="1" customWidth="1"/>
    <col min="10" max="11" width="10.7109375" style="1" customWidth="1"/>
    <col min="12" max="13" width="10.00390625" style="1" bestFit="1" customWidth="1"/>
    <col min="14" max="15" width="14.57421875" style="1" customWidth="1"/>
    <col min="16" max="16" width="11.7109375" style="1" bestFit="1" customWidth="1"/>
    <col min="17" max="17" width="13.8515625" style="1" customWidth="1"/>
    <col min="18" max="16384" width="9.140625" style="1" customWidth="1"/>
  </cols>
  <sheetData>
    <row r="1" spans="1:17" ht="1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17" s="23" customFormat="1" ht="63.75" customHeight="1">
      <c r="A3" s="39" t="s">
        <v>52</v>
      </c>
      <c r="B3" s="46" t="s">
        <v>35</v>
      </c>
      <c r="C3" s="47"/>
      <c r="D3" s="47"/>
      <c r="E3" s="48"/>
      <c r="F3" s="37" t="s">
        <v>32</v>
      </c>
      <c r="G3" s="37" t="s">
        <v>50</v>
      </c>
      <c r="H3" s="37" t="s">
        <v>36</v>
      </c>
      <c r="I3" s="37" t="s">
        <v>54</v>
      </c>
      <c r="J3" s="46" t="s">
        <v>16</v>
      </c>
      <c r="K3" s="47"/>
      <c r="L3" s="37" t="s">
        <v>41</v>
      </c>
      <c r="M3" s="37" t="s">
        <v>55</v>
      </c>
      <c r="N3" s="37" t="s">
        <v>44</v>
      </c>
      <c r="O3" s="37" t="s">
        <v>45</v>
      </c>
      <c r="P3" s="44" t="s">
        <v>46</v>
      </c>
      <c r="Q3" s="44" t="s">
        <v>56</v>
      </c>
    </row>
    <row r="4" spans="1:17" s="24" customFormat="1" ht="12" customHeight="1">
      <c r="A4" s="40"/>
      <c r="B4" s="37" t="s">
        <v>31</v>
      </c>
      <c r="C4" s="37" t="s">
        <v>51</v>
      </c>
      <c r="D4" s="37" t="s">
        <v>47</v>
      </c>
      <c r="E4" s="37" t="s">
        <v>53</v>
      </c>
      <c r="F4" s="41"/>
      <c r="G4" s="41"/>
      <c r="H4" s="41"/>
      <c r="I4" s="41"/>
      <c r="J4" s="44" t="s">
        <v>77</v>
      </c>
      <c r="K4" s="44" t="s">
        <v>78</v>
      </c>
      <c r="L4" s="41"/>
      <c r="M4" s="41"/>
      <c r="N4" s="42"/>
      <c r="O4" s="42"/>
      <c r="P4" s="45"/>
      <c r="Q4" s="45"/>
    </row>
    <row r="5" spans="1:17" s="24" customFormat="1" ht="96" customHeight="1">
      <c r="A5" s="40"/>
      <c r="B5" s="38"/>
      <c r="C5" s="38"/>
      <c r="D5" s="38"/>
      <c r="E5" s="38"/>
      <c r="F5" s="38"/>
      <c r="G5" s="38"/>
      <c r="H5" s="38"/>
      <c r="I5" s="38"/>
      <c r="J5" s="45"/>
      <c r="K5" s="45"/>
      <c r="L5" s="38"/>
      <c r="M5" s="38"/>
      <c r="N5" s="43"/>
      <c r="O5" s="43"/>
      <c r="P5" s="45"/>
      <c r="Q5" s="45"/>
    </row>
    <row r="6" spans="1:17" ht="6" customHeight="1">
      <c r="A6" s="8"/>
      <c r="B6" s="8"/>
      <c r="C6" s="5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9"/>
      <c r="P6" s="9"/>
      <c r="Q6" s="2"/>
    </row>
    <row r="7" spans="1:17" ht="21" customHeight="1">
      <c r="A7" s="2" t="s">
        <v>57</v>
      </c>
      <c r="B7" s="10">
        <v>55739064</v>
      </c>
      <c r="C7" s="10">
        <v>53347550</v>
      </c>
      <c r="D7" s="10">
        <v>1138438</v>
      </c>
      <c r="E7" s="10">
        <v>1138438</v>
      </c>
      <c r="F7" s="10">
        <v>35465818</v>
      </c>
      <c r="G7" s="10">
        <v>31992502</v>
      </c>
      <c r="H7" s="10">
        <v>4132107</v>
      </c>
      <c r="I7" s="10">
        <v>3888929</v>
      </c>
      <c r="J7" s="10">
        <v>2728400</v>
      </c>
      <c r="K7" s="10">
        <v>1990217</v>
      </c>
      <c r="L7" s="10">
        <v>1051203</v>
      </c>
      <c r="M7" s="10">
        <v>888332</v>
      </c>
      <c r="N7" s="10"/>
      <c r="O7" s="10"/>
      <c r="P7" s="21">
        <f>B7+D7+F7+H7+J7+L7+N7</f>
        <v>100255030</v>
      </c>
      <c r="Q7" s="11">
        <f>C7+E7+G7+I7+K7+M7+O7</f>
        <v>93245968</v>
      </c>
    </row>
    <row r="8" spans="1:17" ht="21" customHeight="1">
      <c r="A8" s="2" t="s">
        <v>69</v>
      </c>
      <c r="B8" s="10">
        <v>0</v>
      </c>
      <c r="C8" s="10">
        <v>0</v>
      </c>
      <c r="D8" s="10">
        <v>0</v>
      </c>
      <c r="E8" s="10">
        <v>0</v>
      </c>
      <c r="F8" s="10">
        <v>557023</v>
      </c>
      <c r="G8" s="10">
        <v>244728</v>
      </c>
      <c r="H8" s="10"/>
      <c r="I8" s="10"/>
      <c r="J8" s="10">
        <v>25000</v>
      </c>
      <c r="K8" s="10">
        <v>9540</v>
      </c>
      <c r="L8" s="10"/>
      <c r="M8" s="10"/>
      <c r="N8" s="10"/>
      <c r="O8" s="10"/>
      <c r="P8" s="21">
        <f aca="true" t="shared" si="0" ref="P8:P27">B8+D8+F8+H8+J8+L8+N8</f>
        <v>582023</v>
      </c>
      <c r="Q8" s="11">
        <f aca="true" t="shared" si="1" ref="Q8:Q27">C8+E8+G8+I8+K8+M8+O8</f>
        <v>254268</v>
      </c>
    </row>
    <row r="9" spans="1:17" ht="21" customHeight="1">
      <c r="A9" s="2" t="s">
        <v>58</v>
      </c>
      <c r="B9" s="10">
        <v>16268561</v>
      </c>
      <c r="C9" s="10">
        <v>15863164</v>
      </c>
      <c r="D9" s="10">
        <v>320206</v>
      </c>
      <c r="E9" s="10">
        <v>320206</v>
      </c>
      <c r="F9" s="10">
        <v>8838479</v>
      </c>
      <c r="G9" s="10">
        <v>7089592</v>
      </c>
      <c r="H9" s="10">
        <v>1094939</v>
      </c>
      <c r="I9" s="10">
        <v>1003615</v>
      </c>
      <c r="J9" s="10">
        <v>714500</v>
      </c>
      <c r="K9" s="10">
        <v>399136</v>
      </c>
      <c r="L9" s="10">
        <v>276384</v>
      </c>
      <c r="M9" s="10">
        <v>229804</v>
      </c>
      <c r="N9" s="10"/>
      <c r="O9" s="10"/>
      <c r="P9" s="21">
        <f t="shared" si="0"/>
        <v>27513069</v>
      </c>
      <c r="Q9" s="11">
        <f t="shared" si="1"/>
        <v>24905517</v>
      </c>
    </row>
    <row r="10" spans="1:17" ht="21" customHeight="1">
      <c r="A10" s="2" t="s">
        <v>59</v>
      </c>
      <c r="B10" s="10">
        <v>6504406</v>
      </c>
      <c r="C10" s="10">
        <v>6087877</v>
      </c>
      <c r="D10" s="10">
        <v>1165536</v>
      </c>
      <c r="E10" s="10">
        <v>1165536</v>
      </c>
      <c r="F10" s="10">
        <v>3118532</v>
      </c>
      <c r="G10" s="10">
        <v>2556404</v>
      </c>
      <c r="H10" s="10">
        <v>4645000</v>
      </c>
      <c r="I10" s="10">
        <v>4171911</v>
      </c>
      <c r="J10" s="10">
        <v>6884145</v>
      </c>
      <c r="K10" s="10">
        <v>3581064</v>
      </c>
      <c r="L10" s="10">
        <v>2515985</v>
      </c>
      <c r="M10" s="10">
        <v>2329998</v>
      </c>
      <c r="N10" s="10"/>
      <c r="O10" s="10"/>
      <c r="P10" s="21">
        <f t="shared" si="0"/>
        <v>24833604</v>
      </c>
      <c r="Q10" s="11">
        <f t="shared" si="1"/>
        <v>19892790</v>
      </c>
    </row>
    <row r="11" spans="1:17" ht="21" customHeight="1">
      <c r="A11" s="2" t="s">
        <v>60</v>
      </c>
      <c r="B11" s="10">
        <v>93665</v>
      </c>
      <c r="C11" s="10">
        <v>81242</v>
      </c>
      <c r="D11" s="10">
        <v>242561</v>
      </c>
      <c r="E11" s="10">
        <v>242561</v>
      </c>
      <c r="F11" s="10">
        <v>470869</v>
      </c>
      <c r="G11" s="10">
        <v>388240</v>
      </c>
      <c r="H11" s="10">
        <v>30000</v>
      </c>
      <c r="I11" s="10">
        <v>4799</v>
      </c>
      <c r="J11" s="10">
        <v>155000</v>
      </c>
      <c r="K11" s="10">
        <v>80024</v>
      </c>
      <c r="L11" s="10">
        <v>594958</v>
      </c>
      <c r="M11" s="10">
        <v>319394</v>
      </c>
      <c r="N11" s="10"/>
      <c r="O11" s="10"/>
      <c r="P11" s="21">
        <f t="shared" si="0"/>
        <v>1587053</v>
      </c>
      <c r="Q11" s="11">
        <f t="shared" si="1"/>
        <v>1116260</v>
      </c>
    </row>
    <row r="12" spans="1:17" ht="21" customHeight="1">
      <c r="A12" s="2" t="s">
        <v>75</v>
      </c>
      <c r="B12" s="10"/>
      <c r="C12" s="10"/>
      <c r="D12" s="10"/>
      <c r="E12" s="10"/>
      <c r="F12" s="10"/>
      <c r="G12" s="10"/>
      <c r="H12" s="10"/>
      <c r="I12" s="10"/>
      <c r="J12" s="10">
        <v>40000</v>
      </c>
      <c r="K12" s="10">
        <v>0</v>
      </c>
      <c r="L12" s="10">
        <v>57789</v>
      </c>
      <c r="M12" s="10">
        <v>3488</v>
      </c>
      <c r="N12" s="10"/>
      <c r="O12" s="10"/>
      <c r="P12" s="21">
        <f t="shared" si="0"/>
        <v>97789</v>
      </c>
      <c r="Q12" s="11">
        <f t="shared" si="1"/>
        <v>3488</v>
      </c>
    </row>
    <row r="13" spans="1:17" ht="21" customHeight="1">
      <c r="A13" s="2" t="s">
        <v>76</v>
      </c>
      <c r="B13" s="10"/>
      <c r="C13" s="10"/>
      <c r="D13" s="10"/>
      <c r="E13" s="10"/>
      <c r="F13" s="10"/>
      <c r="G13" s="10"/>
      <c r="H13" s="10"/>
      <c r="I13" s="10"/>
      <c r="J13" s="10">
        <v>20000</v>
      </c>
      <c r="K13" s="10">
        <v>367</v>
      </c>
      <c r="L13" s="10"/>
      <c r="M13" s="10"/>
      <c r="N13" s="10"/>
      <c r="O13" s="10"/>
      <c r="P13" s="21">
        <f t="shared" si="0"/>
        <v>20000</v>
      </c>
      <c r="Q13" s="11">
        <f t="shared" si="1"/>
        <v>367</v>
      </c>
    </row>
    <row r="14" spans="1:17" ht="21" customHeight="1">
      <c r="A14" s="2" t="s">
        <v>61</v>
      </c>
      <c r="B14" s="10">
        <v>87456</v>
      </c>
      <c r="C14" s="10">
        <v>80779</v>
      </c>
      <c r="D14" s="10">
        <v>19558</v>
      </c>
      <c r="E14" s="10">
        <v>19558</v>
      </c>
      <c r="F14" s="10">
        <v>701191</v>
      </c>
      <c r="G14" s="10">
        <v>650037</v>
      </c>
      <c r="H14" s="10">
        <v>160000</v>
      </c>
      <c r="I14" s="10">
        <v>126322</v>
      </c>
      <c r="J14" s="10">
        <v>24000</v>
      </c>
      <c r="K14" s="10">
        <v>1824</v>
      </c>
      <c r="L14" s="10">
        <v>198947</v>
      </c>
      <c r="M14" s="10">
        <v>198947</v>
      </c>
      <c r="N14" s="10"/>
      <c r="O14" s="10"/>
      <c r="P14" s="21">
        <f t="shared" si="0"/>
        <v>1191152</v>
      </c>
      <c r="Q14" s="11">
        <f t="shared" si="1"/>
        <v>1077467</v>
      </c>
    </row>
    <row r="15" spans="1:17" ht="21" customHeight="1">
      <c r="A15" s="2" t="s">
        <v>62</v>
      </c>
      <c r="B15" s="10">
        <v>26616</v>
      </c>
      <c r="C15" s="10">
        <v>10220</v>
      </c>
      <c r="D15" s="10">
        <v>0</v>
      </c>
      <c r="E15" s="10">
        <v>0</v>
      </c>
      <c r="F15" s="10">
        <v>615618</v>
      </c>
      <c r="G15" s="10">
        <v>609979</v>
      </c>
      <c r="H15" s="10">
        <v>770000</v>
      </c>
      <c r="I15" s="10">
        <v>676539</v>
      </c>
      <c r="J15" s="27">
        <v>7100</v>
      </c>
      <c r="K15" s="27">
        <v>7276</v>
      </c>
      <c r="L15" s="10">
        <v>500</v>
      </c>
      <c r="M15" s="10">
        <v>500</v>
      </c>
      <c r="N15" s="10"/>
      <c r="O15" s="10"/>
      <c r="P15" s="21">
        <f t="shared" si="0"/>
        <v>1419834</v>
      </c>
      <c r="Q15" s="11">
        <f t="shared" si="1"/>
        <v>1304514</v>
      </c>
    </row>
    <row r="16" spans="1:17" ht="21" customHeight="1">
      <c r="A16" s="2" t="s">
        <v>70</v>
      </c>
      <c r="B16" s="10"/>
      <c r="C16" s="10"/>
      <c r="D16" s="10">
        <v>0</v>
      </c>
      <c r="E16" s="10">
        <v>0</v>
      </c>
      <c r="F16" s="10">
        <v>20803</v>
      </c>
      <c r="G16" s="10">
        <v>20134</v>
      </c>
      <c r="H16" s="10">
        <v>20000</v>
      </c>
      <c r="I16" s="10">
        <v>10015</v>
      </c>
      <c r="J16" s="10"/>
      <c r="K16" s="10"/>
      <c r="L16" s="10"/>
      <c r="M16" s="10"/>
      <c r="N16" s="10"/>
      <c r="O16" s="10"/>
      <c r="P16" s="21">
        <f t="shared" si="0"/>
        <v>40803</v>
      </c>
      <c r="Q16" s="11">
        <f t="shared" si="1"/>
        <v>30149</v>
      </c>
    </row>
    <row r="17" spans="1:17" ht="21" customHeight="1">
      <c r="A17" s="2" t="s">
        <v>63</v>
      </c>
      <c r="B17" s="10">
        <v>509773</v>
      </c>
      <c r="C17" s="10">
        <v>509080</v>
      </c>
      <c r="D17" s="10">
        <v>0</v>
      </c>
      <c r="E17" s="10">
        <v>0</v>
      </c>
      <c r="F17" s="10">
        <v>47210</v>
      </c>
      <c r="G17" s="10">
        <v>45170</v>
      </c>
      <c r="H17" s="10">
        <v>30000</v>
      </c>
      <c r="I17" s="10">
        <v>19033</v>
      </c>
      <c r="J17" s="10">
        <v>1500</v>
      </c>
      <c r="K17" s="10">
        <v>1426</v>
      </c>
      <c r="L17" s="10"/>
      <c r="M17" s="10"/>
      <c r="N17" s="10"/>
      <c r="O17" s="10"/>
      <c r="P17" s="21">
        <f t="shared" si="0"/>
        <v>588483</v>
      </c>
      <c r="Q17" s="11">
        <f t="shared" si="1"/>
        <v>574709</v>
      </c>
    </row>
    <row r="18" spans="1:17" ht="21" customHeight="1">
      <c r="A18" s="2" t="s">
        <v>64</v>
      </c>
      <c r="B18" s="10">
        <v>10000</v>
      </c>
      <c r="C18" s="10">
        <v>5435</v>
      </c>
      <c r="D18" s="10">
        <v>0</v>
      </c>
      <c r="E18" s="10">
        <v>0</v>
      </c>
      <c r="F18" s="10">
        <v>22866</v>
      </c>
      <c r="G18" s="10">
        <v>21671</v>
      </c>
      <c r="H18" s="10"/>
      <c r="I18" s="10"/>
      <c r="J18" s="10"/>
      <c r="K18" s="10"/>
      <c r="L18" s="10">
        <v>7080</v>
      </c>
      <c r="M18" s="10">
        <v>7080</v>
      </c>
      <c r="N18" s="10"/>
      <c r="O18" s="10"/>
      <c r="P18" s="21">
        <f t="shared" si="0"/>
        <v>39946</v>
      </c>
      <c r="Q18" s="11">
        <f t="shared" si="1"/>
        <v>34186</v>
      </c>
    </row>
    <row r="19" spans="1:17" ht="21" customHeight="1">
      <c r="A19" s="2" t="s">
        <v>65</v>
      </c>
      <c r="B19" s="10">
        <v>55302</v>
      </c>
      <c r="C19" s="10">
        <v>55216</v>
      </c>
      <c r="D19" s="10">
        <v>0</v>
      </c>
      <c r="E19" s="10">
        <v>0</v>
      </c>
      <c r="F19" s="10">
        <v>449</v>
      </c>
      <c r="G19" s="10">
        <v>449</v>
      </c>
      <c r="H19" s="10"/>
      <c r="I19" s="10"/>
      <c r="J19" s="10">
        <v>10000</v>
      </c>
      <c r="K19" s="10">
        <v>41</v>
      </c>
      <c r="L19" s="10">
        <v>9514</v>
      </c>
      <c r="M19" s="10">
        <v>9514</v>
      </c>
      <c r="N19" s="10"/>
      <c r="O19" s="10"/>
      <c r="P19" s="21">
        <f t="shared" si="0"/>
        <v>75265</v>
      </c>
      <c r="Q19" s="11">
        <f t="shared" si="1"/>
        <v>65220</v>
      </c>
    </row>
    <row r="20" spans="1:17" ht="21" customHeight="1">
      <c r="A20" s="7" t="s">
        <v>66</v>
      </c>
      <c r="B20" s="19">
        <v>271578</v>
      </c>
      <c r="C20" s="10">
        <v>235644</v>
      </c>
      <c r="D20" s="10">
        <v>10369</v>
      </c>
      <c r="E20" s="10">
        <v>10369</v>
      </c>
      <c r="F20" s="10">
        <v>812414</v>
      </c>
      <c r="G20" s="10">
        <v>797840</v>
      </c>
      <c r="H20" s="10">
        <v>180000</v>
      </c>
      <c r="I20" s="10">
        <v>150438</v>
      </c>
      <c r="J20" s="10">
        <v>1370204</v>
      </c>
      <c r="K20" s="10">
        <v>1161934</v>
      </c>
      <c r="L20" s="10">
        <v>20429</v>
      </c>
      <c r="M20" s="10">
        <v>20429</v>
      </c>
      <c r="N20" s="10"/>
      <c r="O20" s="10"/>
      <c r="P20" s="21">
        <f t="shared" si="0"/>
        <v>2664994</v>
      </c>
      <c r="Q20" s="11">
        <f t="shared" si="1"/>
        <v>2376654</v>
      </c>
    </row>
    <row r="21" spans="1:17" ht="21" customHeight="1">
      <c r="A21" s="7" t="s">
        <v>71</v>
      </c>
      <c r="B21" s="19"/>
      <c r="C21" s="10"/>
      <c r="D21" s="10">
        <v>0</v>
      </c>
      <c r="E21" s="10">
        <v>0</v>
      </c>
      <c r="F21" s="10">
        <v>40000</v>
      </c>
      <c r="G21" s="10">
        <v>16929</v>
      </c>
      <c r="H21" s="10"/>
      <c r="I21" s="10"/>
      <c r="J21" s="10"/>
      <c r="K21" s="10"/>
      <c r="L21" s="10"/>
      <c r="M21" s="10"/>
      <c r="N21" s="10"/>
      <c r="O21" s="10"/>
      <c r="P21" s="21">
        <f t="shared" si="0"/>
        <v>40000</v>
      </c>
      <c r="Q21" s="11">
        <f t="shared" si="1"/>
        <v>16929</v>
      </c>
    </row>
    <row r="22" spans="1:17" ht="38.25">
      <c r="A22" s="25" t="s">
        <v>72</v>
      </c>
      <c r="B22" s="19"/>
      <c r="C22" s="10"/>
      <c r="D22" s="10">
        <v>0</v>
      </c>
      <c r="E22" s="10">
        <v>0</v>
      </c>
      <c r="F22" s="10">
        <v>534000</v>
      </c>
      <c r="G22" s="10">
        <v>254814</v>
      </c>
      <c r="H22" s="10"/>
      <c r="I22" s="10"/>
      <c r="J22" s="10"/>
      <c r="K22" s="10"/>
      <c r="L22" s="10"/>
      <c r="M22" s="10"/>
      <c r="N22" s="10">
        <v>3741730</v>
      </c>
      <c r="O22" s="10">
        <v>1474391</v>
      </c>
      <c r="P22" s="21">
        <f t="shared" si="0"/>
        <v>4275730</v>
      </c>
      <c r="Q22" s="11">
        <f t="shared" si="1"/>
        <v>1729205</v>
      </c>
    </row>
    <row r="23" spans="1:17" ht="12.75">
      <c r="A23" s="25" t="s">
        <v>73</v>
      </c>
      <c r="B23" s="19"/>
      <c r="C23" s="10"/>
      <c r="D23" s="10">
        <v>0</v>
      </c>
      <c r="E23" s="10">
        <v>0</v>
      </c>
      <c r="F23" s="10">
        <v>300000</v>
      </c>
      <c r="G23" s="10">
        <v>137814</v>
      </c>
      <c r="H23" s="10"/>
      <c r="I23" s="10"/>
      <c r="J23" s="10"/>
      <c r="K23" s="10"/>
      <c r="L23" s="10"/>
      <c r="M23" s="10"/>
      <c r="N23" s="10">
        <v>11397167</v>
      </c>
      <c r="O23" s="10">
        <v>5052407</v>
      </c>
      <c r="P23" s="21">
        <f t="shared" si="0"/>
        <v>11697167</v>
      </c>
      <c r="Q23" s="11">
        <f t="shared" si="1"/>
        <v>5190221</v>
      </c>
    </row>
    <row r="24" spans="1:17" ht="21" customHeight="1">
      <c r="A24" s="7" t="s">
        <v>67</v>
      </c>
      <c r="B24" s="19">
        <v>0</v>
      </c>
      <c r="C24" s="10">
        <v>0</v>
      </c>
      <c r="D24" s="10">
        <v>1888587</v>
      </c>
      <c r="E24" s="10">
        <v>289439</v>
      </c>
      <c r="F24" s="10">
        <v>127000</v>
      </c>
      <c r="G24" s="10">
        <v>7566</v>
      </c>
      <c r="H24" s="10"/>
      <c r="I24" s="10"/>
      <c r="J24" s="10"/>
      <c r="K24" s="10"/>
      <c r="L24" s="10"/>
      <c r="M24" s="10"/>
      <c r="N24" s="10"/>
      <c r="O24" s="10"/>
      <c r="P24" s="21">
        <f t="shared" si="0"/>
        <v>2015587</v>
      </c>
      <c r="Q24" s="11">
        <f t="shared" si="1"/>
        <v>297005</v>
      </c>
    </row>
    <row r="25" spans="1:17" ht="21" customHeight="1">
      <c r="A25" s="7" t="s">
        <v>19</v>
      </c>
      <c r="B25" s="19"/>
      <c r="C25" s="10"/>
      <c r="D25" s="10">
        <v>8940517</v>
      </c>
      <c r="E25" s="10">
        <v>7979581</v>
      </c>
      <c r="F25" s="10">
        <v>242000</v>
      </c>
      <c r="G25" s="10">
        <v>106481</v>
      </c>
      <c r="H25" s="10">
        <v>90000</v>
      </c>
      <c r="I25" s="10">
        <v>75000</v>
      </c>
      <c r="J25" s="10"/>
      <c r="K25" s="10"/>
      <c r="L25" s="10"/>
      <c r="M25" s="10"/>
      <c r="N25" s="10"/>
      <c r="O25" s="10"/>
      <c r="P25" s="21">
        <f t="shared" si="0"/>
        <v>9272517</v>
      </c>
      <c r="Q25" s="11">
        <f t="shared" si="1"/>
        <v>8161062</v>
      </c>
    </row>
    <row r="26" spans="1:17" ht="21" customHeight="1">
      <c r="A26" s="7" t="s">
        <v>68</v>
      </c>
      <c r="B26" s="12"/>
      <c r="C26" s="10"/>
      <c r="D26" s="10">
        <v>21754067</v>
      </c>
      <c r="E26" s="10">
        <v>18185113</v>
      </c>
      <c r="F26" s="10">
        <v>11447000</v>
      </c>
      <c r="G26" s="10">
        <v>2545318</v>
      </c>
      <c r="H26" s="10">
        <v>2950000</v>
      </c>
      <c r="I26" s="10">
        <v>1079096</v>
      </c>
      <c r="J26" s="10">
        <v>640000</v>
      </c>
      <c r="K26" s="10">
        <v>0</v>
      </c>
      <c r="L26" s="10">
        <v>75000</v>
      </c>
      <c r="M26" s="10">
        <v>71413</v>
      </c>
      <c r="N26" s="10"/>
      <c r="O26" s="10"/>
      <c r="P26" s="21">
        <f t="shared" si="0"/>
        <v>36866067</v>
      </c>
      <c r="Q26" s="11">
        <f t="shared" si="1"/>
        <v>21880940</v>
      </c>
    </row>
    <row r="27" spans="1:17" ht="21" customHeight="1">
      <c r="A27" s="7" t="s">
        <v>74</v>
      </c>
      <c r="B27" s="12"/>
      <c r="C27" s="10"/>
      <c r="D27" s="10">
        <v>931000</v>
      </c>
      <c r="E27" s="10">
        <v>904312</v>
      </c>
      <c r="F27" s="10">
        <v>470000</v>
      </c>
      <c r="G27" s="10">
        <v>467216</v>
      </c>
      <c r="H27" s="10"/>
      <c r="I27" s="10"/>
      <c r="J27" s="10"/>
      <c r="K27" s="10"/>
      <c r="L27" s="10"/>
      <c r="M27" s="10"/>
      <c r="N27" s="10"/>
      <c r="O27" s="10"/>
      <c r="P27" s="21">
        <f t="shared" si="0"/>
        <v>1401000</v>
      </c>
      <c r="Q27" s="11">
        <f t="shared" si="1"/>
        <v>1371528</v>
      </c>
    </row>
    <row r="28" spans="1:17" ht="21" customHeight="1">
      <c r="A28" s="6" t="s">
        <v>5</v>
      </c>
      <c r="B28" s="11">
        <f aca="true" t="shared" si="2" ref="B28:Q28">SUM(B7:B27)</f>
        <v>79566421</v>
      </c>
      <c r="C28" s="11">
        <f t="shared" si="2"/>
        <v>76276207</v>
      </c>
      <c r="D28" s="11">
        <f t="shared" si="2"/>
        <v>36410839</v>
      </c>
      <c r="E28" s="11">
        <f t="shared" si="2"/>
        <v>30255113</v>
      </c>
      <c r="F28" s="11">
        <f t="shared" si="2"/>
        <v>63831272</v>
      </c>
      <c r="G28" s="11">
        <f t="shared" si="2"/>
        <v>47952884</v>
      </c>
      <c r="H28" s="11">
        <f t="shared" si="2"/>
        <v>14102046</v>
      </c>
      <c r="I28" s="11">
        <f t="shared" si="2"/>
        <v>11205697</v>
      </c>
      <c r="J28" s="11">
        <f t="shared" si="2"/>
        <v>12619849</v>
      </c>
      <c r="K28" s="11">
        <f t="shared" si="2"/>
        <v>7232849</v>
      </c>
      <c r="L28" s="11">
        <f t="shared" si="2"/>
        <v>4807789</v>
      </c>
      <c r="M28" s="11">
        <f t="shared" si="2"/>
        <v>4078899</v>
      </c>
      <c r="N28" s="11">
        <f t="shared" si="2"/>
        <v>15138897</v>
      </c>
      <c r="O28" s="11">
        <f t="shared" si="2"/>
        <v>6526798</v>
      </c>
      <c r="P28" s="11">
        <f t="shared" si="2"/>
        <v>226477113</v>
      </c>
      <c r="Q28" s="11">
        <f t="shared" si="2"/>
        <v>183528447</v>
      </c>
    </row>
    <row r="29" ht="12.75">
      <c r="K29" s="26"/>
    </row>
  </sheetData>
  <mergeCells count="20">
    <mergeCell ref="A1:Q1"/>
    <mergeCell ref="C4:C5"/>
    <mergeCell ref="A3:A5"/>
    <mergeCell ref="G3:G5"/>
    <mergeCell ref="I3:I5"/>
    <mergeCell ref="M3:M5"/>
    <mergeCell ref="O3:O5"/>
    <mergeCell ref="E4:E5"/>
    <mergeCell ref="Q3:Q5"/>
    <mergeCell ref="B3:E3"/>
    <mergeCell ref="B4:B5"/>
    <mergeCell ref="D4:D5"/>
    <mergeCell ref="F3:F5"/>
    <mergeCell ref="L3:L5"/>
    <mergeCell ref="N3:N5"/>
    <mergeCell ref="P3:P5"/>
    <mergeCell ref="H3:H5"/>
    <mergeCell ref="K4:K5"/>
    <mergeCell ref="J3:K3"/>
    <mergeCell ref="J4:J5"/>
  </mergeCells>
  <printOptions horizontalCentered="1"/>
  <pageMargins left="0.35433070866141736" right="0.35433070866141736" top="0.7874015748031497" bottom="0.5905511811023623" header="0.11811023622047245" footer="0.118110236220472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2010-03-09T16:55:12Z</cp:lastPrinted>
  <dcterms:created xsi:type="dcterms:W3CDTF">1996-10-14T23:33:28Z</dcterms:created>
  <dcterms:modified xsi:type="dcterms:W3CDTF">2010-04-09T06:12:55Z</dcterms:modified>
  <cp:category/>
  <cp:version/>
  <cp:contentType/>
  <cp:contentStatus/>
</cp:coreProperties>
</file>